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https://surreyac-my.sharepoint.com/personal/mf0022_surrey_ac_uk/Documents/Conference_papers_v2/LLcD 2024/"/>
    </mc:Choice>
  </mc:AlternateContent>
  <xr:revisionPtr revIDLastSave="1" documentId="8_{5BBA78A7-42FA-FE4A-8173-4292F71C4D2D}" xr6:coauthVersionLast="47" xr6:coauthVersionMax="47" xr10:uidLastSave="{2F66086A-5B5A-0442-A558-A7DB3DB83F0C}"/>
  <bookViews>
    <workbookView xWindow="-36500" yWindow="-8620" windowWidth="38400" windowHeight="21600" xr2:uid="{60079D69-E32E-0D43-9A13-7A451E9A0F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26" i="1"/>
  <c r="J24" i="1"/>
  <c r="J23" i="1"/>
  <c r="J22" i="1"/>
  <c r="J21" i="1"/>
  <c r="F16" i="1"/>
  <c r="H16" i="1"/>
  <c r="H17" i="1"/>
  <c r="H26" i="1" s="1"/>
  <c r="F17" i="1"/>
  <c r="E17" i="1"/>
  <c r="D16" i="1"/>
  <c r="G16" i="1"/>
  <c r="G17" i="1"/>
  <c r="D17" i="1"/>
  <c r="B17" i="1"/>
  <c r="E16" i="1"/>
  <c r="C17" i="1"/>
  <c r="C16" i="1"/>
  <c r="I15" i="1"/>
  <c r="H15" i="1"/>
  <c r="E15" i="1"/>
  <c r="G15" i="1"/>
  <c r="J15" i="1"/>
  <c r="D15" i="1"/>
  <c r="I14" i="1"/>
  <c r="H14" i="1"/>
  <c r="J14" i="1"/>
  <c r="G14" i="1"/>
  <c r="D14" i="1"/>
  <c r="C14" i="1"/>
  <c r="F14" i="1"/>
  <c r="F23" i="1" s="1"/>
  <c r="J13" i="1"/>
  <c r="I13" i="1"/>
  <c r="I22" i="1" s="1"/>
  <c r="H13" i="1"/>
  <c r="G13" i="1"/>
  <c r="G22" i="1" s="1"/>
  <c r="F13" i="1"/>
  <c r="E22" i="1" s="1"/>
  <c r="D13" i="1"/>
  <c r="C13" i="1"/>
  <c r="C22" i="1" s="1"/>
  <c r="F15" i="1"/>
  <c r="F12" i="1"/>
  <c r="H12" i="1"/>
  <c r="J12" i="1"/>
  <c r="I12" i="1"/>
  <c r="I21" i="1" s="1"/>
  <c r="K7" i="1"/>
  <c r="K3" i="1"/>
  <c r="K4" i="1"/>
  <c r="K5" i="1"/>
  <c r="K6" i="1"/>
  <c r="K8" i="1"/>
  <c r="C26" i="1" l="1"/>
  <c r="H22" i="1"/>
  <c r="E25" i="1"/>
  <c r="G25" i="1"/>
  <c r="H23" i="1"/>
  <c r="H24" i="1"/>
  <c r="I23" i="1"/>
  <c r="I24" i="1"/>
  <c r="D25" i="1"/>
  <c r="C25" i="1"/>
  <c r="E26" i="1"/>
  <c r="G21" i="1"/>
  <c r="D21" i="1"/>
  <c r="B24" i="1"/>
  <c r="B26" i="1"/>
  <c r="F24" i="1"/>
  <c r="B23" i="1"/>
  <c r="B22" i="1"/>
  <c r="D23" i="1"/>
  <c r="E24" i="1"/>
  <c r="F26" i="1"/>
  <c r="K17" i="1"/>
  <c r="K12" i="1"/>
  <c r="C23" i="1"/>
  <c r="G26" i="1"/>
  <c r="D26" i="1"/>
  <c r="C24" i="1"/>
  <c r="K13" i="1"/>
  <c r="F21" i="1"/>
  <c r="E21" i="1"/>
  <c r="F25" i="1"/>
  <c r="G24" i="1"/>
  <c r="D24" i="1"/>
  <c r="K14" i="1"/>
  <c r="F22" i="1"/>
  <c r="H21" i="1"/>
  <c r="K16" i="1"/>
  <c r="G23" i="1"/>
  <c r="B21" i="1"/>
  <c r="D22" i="1"/>
  <c r="E23" i="1"/>
  <c r="C21" i="1"/>
  <c r="B25" i="1"/>
  <c r="H25" i="1"/>
  <c r="K15" i="1"/>
</calcChain>
</file>

<file path=xl/sharedStrings.xml><?xml version="1.0" encoding="utf-8"?>
<sst xmlns="http://schemas.openxmlformats.org/spreadsheetml/2006/main" count="21" uniqueCount="9">
  <si>
    <t>North Ambrym</t>
  </si>
  <si>
    <t>total</t>
  </si>
  <si>
    <t>Merei</t>
  </si>
  <si>
    <t>Vatlongos</t>
  </si>
  <si>
    <t>Lewo</t>
  </si>
  <si>
    <t>Nelemwa</t>
  </si>
  <si>
    <t>Iaai</t>
  </si>
  <si>
    <t>Percentages</t>
  </si>
  <si>
    <t>cumulative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</si>
</sst>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Percentage</a:t>
            </a:r>
            <a:r>
              <a:rPr lang="en-GB" baseline="0"/>
              <a:t> of participants using gender-like strategies per storyboard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Sheet1!$A$21</c:f>
              <c:strCache>
                <c:ptCount val="1"/>
                <c:pt idx="0">
                  <c:v>North Ambrym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Sheet1!$B$20:$J$20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Sheet1!$B$21:$J$21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95.454545454545453</c:v>
                </c:pt>
                <c:pt idx="6">
                  <c:v>95.454545454545453</c:v>
                </c:pt>
                <c:pt idx="7">
                  <c:v>90.909090909090907</c:v>
                </c:pt>
                <c:pt idx="8">
                  <c:v>36.363636363636367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8E-7748-B285-7E5C92FE8719}"/>
            </c:ext>
          </c:extLst>
        </c:ser>
        <c:ser>
          <c:idx val="1"/>
          <c:order val="1"/>
          <c:tx>
            <c:strRef>
              <c:f>Sheet1!$A$22</c:f>
              <c:strCache>
                <c:ptCount val="1"/>
                <c:pt idx="0">
                  <c:v>Merei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Sheet1!$B$20:$J$20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Sheet1!$B$22:$J$22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95.238095238095241</c:v>
                </c:pt>
                <c:pt idx="3">
                  <c:v>76.19047619047619</c:v>
                </c:pt>
                <c:pt idx="4">
                  <c:v>76.19047619047619</c:v>
                </c:pt>
                <c:pt idx="5">
                  <c:v>66.666666666666657</c:v>
                </c:pt>
                <c:pt idx="6">
                  <c:v>47.619047619047613</c:v>
                </c:pt>
                <c:pt idx="7">
                  <c:v>28.571428571428569</c:v>
                </c:pt>
                <c:pt idx="8">
                  <c:v>14.285714285714285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8E-7748-B285-7E5C92FE8719}"/>
            </c:ext>
          </c:extLst>
        </c:ser>
        <c:ser>
          <c:idx val="2"/>
          <c:order val="2"/>
          <c:tx>
            <c:strRef>
              <c:f>Sheet1!$A$23</c:f>
              <c:strCache>
                <c:ptCount val="1"/>
                <c:pt idx="0">
                  <c:v>Vatlongos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Sheet1!$B$20:$J$20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Sheet1!$B$23:$J$23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77.27272727272728</c:v>
                </c:pt>
                <c:pt idx="3">
                  <c:v>68.181818181818173</c:v>
                </c:pt>
                <c:pt idx="4">
                  <c:v>68.181818181818173</c:v>
                </c:pt>
                <c:pt idx="5">
                  <c:v>63.63636363636364</c:v>
                </c:pt>
                <c:pt idx="6">
                  <c:v>54.545454545454547</c:v>
                </c:pt>
                <c:pt idx="7">
                  <c:v>31.81818181818182</c:v>
                </c:pt>
                <c:pt idx="8">
                  <c:v>9.0909090909090917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8E-7748-B285-7E5C92FE8719}"/>
            </c:ext>
          </c:extLst>
        </c:ser>
        <c:ser>
          <c:idx val="3"/>
          <c:order val="3"/>
          <c:tx>
            <c:strRef>
              <c:f>Sheet1!$A$24</c:f>
              <c:strCache>
                <c:ptCount val="1"/>
                <c:pt idx="0">
                  <c:v>Lewo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Sheet1!$B$20:$J$20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Sheet1!$B$24:$J$24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90.909090909090907</c:v>
                </c:pt>
                <c:pt idx="4">
                  <c:v>59.090909090909086</c:v>
                </c:pt>
                <c:pt idx="5">
                  <c:v>54.545454545454547</c:v>
                </c:pt>
                <c:pt idx="6">
                  <c:v>40.909090909090914</c:v>
                </c:pt>
                <c:pt idx="7">
                  <c:v>22.727272727272727</c:v>
                </c:pt>
                <c:pt idx="8">
                  <c:v>9.0909090909090917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8E-7748-B285-7E5C92FE8719}"/>
            </c:ext>
          </c:extLst>
        </c:ser>
        <c:ser>
          <c:idx val="4"/>
          <c:order val="4"/>
          <c:tx>
            <c:strRef>
              <c:f>Sheet1!$A$25</c:f>
              <c:strCache>
                <c:ptCount val="1"/>
                <c:pt idx="0">
                  <c:v>Nelemwa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Sheet1!$B$20:$J$20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Sheet1!$B$25:$J$25</c:f>
              <c:numCache>
                <c:formatCode>General</c:formatCode>
                <c:ptCount val="9"/>
                <c:pt idx="0">
                  <c:v>99.999999999999986</c:v>
                </c:pt>
                <c:pt idx="1">
                  <c:v>99.999999999999986</c:v>
                </c:pt>
                <c:pt idx="2">
                  <c:v>78.94736842105263</c:v>
                </c:pt>
                <c:pt idx="3">
                  <c:v>52.631578947368418</c:v>
                </c:pt>
                <c:pt idx="4">
                  <c:v>31.578947368421048</c:v>
                </c:pt>
                <c:pt idx="5">
                  <c:v>26.315789473684209</c:v>
                </c:pt>
                <c:pt idx="6">
                  <c:v>15.789473684210526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8E-7748-B285-7E5C92FE8719}"/>
            </c:ext>
          </c:extLst>
        </c:ser>
        <c:ser>
          <c:idx val="5"/>
          <c:order val="5"/>
          <c:tx>
            <c:strRef>
              <c:f>Sheet1!$A$26</c:f>
              <c:strCache>
                <c:ptCount val="1"/>
                <c:pt idx="0">
                  <c:v>Iaai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Sheet1!$B$20:$J$20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Sheet1!$B$26:$J$26</c:f>
              <c:numCache>
                <c:formatCode>General</c:formatCode>
                <c:ptCount val="9"/>
                <c:pt idx="0">
                  <c:v>99.999999999999986</c:v>
                </c:pt>
                <c:pt idx="1">
                  <c:v>89.473684210526301</c:v>
                </c:pt>
                <c:pt idx="2">
                  <c:v>68.421052631578945</c:v>
                </c:pt>
                <c:pt idx="3">
                  <c:v>57.89473684210526</c:v>
                </c:pt>
                <c:pt idx="4">
                  <c:v>42.105263157894733</c:v>
                </c:pt>
                <c:pt idx="5">
                  <c:v>26.315789473684209</c:v>
                </c:pt>
                <c:pt idx="6">
                  <c:v>15.789473684210526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8E-7748-B285-7E5C92FE8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1432064"/>
        <c:axId val="2091433776"/>
      </c:lineChart>
      <c:catAx>
        <c:axId val="209143206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433776"/>
        <c:crossesAt val="0"/>
        <c:auto val="1"/>
        <c:lblAlgn val="ctr"/>
        <c:lblOffset val="100"/>
        <c:noMultiLvlLbl val="0"/>
      </c:catAx>
      <c:valAx>
        <c:axId val="2091433776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43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60475</xdr:colOff>
      <xdr:row>26</xdr:row>
      <xdr:rowOff>191708</xdr:rowOff>
    </xdr:from>
    <xdr:to>
      <xdr:col>7</xdr:col>
      <xdr:colOff>48381</xdr:colOff>
      <xdr:row>42</xdr:row>
      <xdr:rowOff>175380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C3F3D7B-1972-1317-8D26-EB0E642500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8AEC1-3B2C-5944-8291-317F296C6D0E}">
  <dimension ref="A2:K26"/>
  <sheetViews>
    <sheetView tabSelected="1" topLeftCell="A6" zoomScale="210" zoomScaleNormal="210" workbookViewId="0">
      <selection activeCell="E24" sqref="E24"/>
    </sheetView>
  </sheetViews>
  <sheetFormatPr baseColWidth="10" defaultRowHeight="16" x14ac:dyDescent="0.2"/>
  <cols>
    <col min="3" max="3" width="7.33203125" customWidth="1"/>
    <col min="4" max="4" width="9.5" customWidth="1"/>
    <col min="5" max="5" width="5.83203125" customWidth="1"/>
    <col min="6" max="6" width="6" customWidth="1"/>
    <col min="7" max="7" width="6.83203125" customWidth="1"/>
    <col min="8" max="8" width="4.33203125" customWidth="1"/>
    <col min="9" max="9" width="5" customWidth="1"/>
    <col min="10" max="10" width="5.83203125" customWidth="1"/>
  </cols>
  <sheetData>
    <row r="2" spans="1:11" x14ac:dyDescent="0.2">
      <c r="A2" s="1"/>
      <c r="B2" s="1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 t="s">
        <v>1</v>
      </c>
    </row>
    <row r="3" spans="1:11" x14ac:dyDescent="0.2">
      <c r="A3" s="1" t="s">
        <v>0</v>
      </c>
      <c r="B3" s="1"/>
      <c r="F3">
        <v>1</v>
      </c>
      <c r="H3">
        <v>1</v>
      </c>
      <c r="I3">
        <v>12</v>
      </c>
      <c r="J3">
        <v>8</v>
      </c>
      <c r="K3">
        <f t="shared" ref="K3:K8" si="0">SUM(B3:J3)</f>
        <v>22</v>
      </c>
    </row>
    <row r="4" spans="1:11" x14ac:dyDescent="0.2">
      <c r="A4" s="1" t="s">
        <v>2</v>
      </c>
      <c r="B4" s="1"/>
      <c r="C4">
        <v>1</v>
      </c>
      <c r="D4">
        <v>4</v>
      </c>
      <c r="F4">
        <v>2</v>
      </c>
      <c r="G4">
        <v>4</v>
      </c>
      <c r="H4">
        <v>4</v>
      </c>
      <c r="I4">
        <v>3</v>
      </c>
      <c r="J4">
        <v>3</v>
      </c>
      <c r="K4">
        <f t="shared" si="0"/>
        <v>21</v>
      </c>
    </row>
    <row r="5" spans="1:11" x14ac:dyDescent="0.2">
      <c r="A5" s="1" t="s">
        <v>3</v>
      </c>
      <c r="B5" s="1"/>
      <c r="C5">
        <v>5</v>
      </c>
      <c r="D5">
        <v>2</v>
      </c>
      <c r="F5">
        <v>1</v>
      </c>
      <c r="G5">
        <v>2</v>
      </c>
      <c r="H5">
        <v>5</v>
      </c>
      <c r="I5">
        <v>5</v>
      </c>
      <c r="J5">
        <v>2</v>
      </c>
      <c r="K5">
        <f t="shared" si="0"/>
        <v>22</v>
      </c>
    </row>
    <row r="6" spans="1:11" x14ac:dyDescent="0.2">
      <c r="A6" s="1" t="s">
        <v>4</v>
      </c>
      <c r="B6" s="1"/>
      <c r="D6">
        <v>2</v>
      </c>
      <c r="E6">
        <v>7</v>
      </c>
      <c r="F6">
        <v>1</v>
      </c>
      <c r="G6">
        <v>3</v>
      </c>
      <c r="H6">
        <v>4</v>
      </c>
      <c r="I6">
        <v>3</v>
      </c>
      <c r="J6">
        <v>2</v>
      </c>
      <c r="K6">
        <f t="shared" si="0"/>
        <v>22</v>
      </c>
    </row>
    <row r="7" spans="1:11" x14ac:dyDescent="0.2">
      <c r="A7" s="1" t="s">
        <v>5</v>
      </c>
      <c r="B7" s="1"/>
      <c r="C7">
        <v>4</v>
      </c>
      <c r="D7">
        <v>5</v>
      </c>
      <c r="E7">
        <v>4</v>
      </c>
      <c r="F7">
        <v>1</v>
      </c>
      <c r="G7">
        <v>2</v>
      </c>
      <c r="H7">
        <v>3</v>
      </c>
      <c r="K7">
        <f t="shared" si="0"/>
        <v>19</v>
      </c>
    </row>
    <row r="8" spans="1:11" x14ac:dyDescent="0.2">
      <c r="A8" s="1" t="s">
        <v>6</v>
      </c>
      <c r="B8" s="1">
        <v>2</v>
      </c>
      <c r="C8">
        <v>4</v>
      </c>
      <c r="D8">
        <v>2</v>
      </c>
      <c r="E8">
        <v>3</v>
      </c>
      <c r="F8">
        <v>3</v>
      </c>
      <c r="G8">
        <v>2</v>
      </c>
      <c r="H8">
        <v>3</v>
      </c>
      <c r="K8">
        <f t="shared" si="0"/>
        <v>19</v>
      </c>
    </row>
    <row r="10" spans="1:11" x14ac:dyDescent="0.2">
      <c r="A10" t="s">
        <v>7</v>
      </c>
    </row>
    <row r="11" spans="1:11" x14ac:dyDescent="0.2">
      <c r="A11" s="1"/>
      <c r="B11" s="1">
        <v>0</v>
      </c>
      <c r="C11" s="1">
        <v>1</v>
      </c>
      <c r="D11" s="1">
        <v>2</v>
      </c>
      <c r="E11" s="1">
        <v>3</v>
      </c>
      <c r="F11" s="1">
        <v>4</v>
      </c>
      <c r="G11" s="1">
        <v>5</v>
      </c>
      <c r="H11" s="1">
        <v>6</v>
      </c>
      <c r="I11" s="1">
        <v>7</v>
      </c>
      <c r="J11" s="1">
        <v>8</v>
      </c>
    </row>
    <row r="12" spans="1:11" x14ac:dyDescent="0.2">
      <c r="A12" s="1" t="s">
        <v>0</v>
      </c>
      <c r="B12" s="1"/>
      <c r="F12">
        <f>1/22*100</f>
        <v>4.5454545454545459</v>
      </c>
      <c r="H12">
        <f>1/22*100</f>
        <v>4.5454545454545459</v>
      </c>
      <c r="I12">
        <f>12/22*100</f>
        <v>54.54545454545454</v>
      </c>
      <c r="J12">
        <f>8/22*100</f>
        <v>36.363636363636367</v>
      </c>
      <c r="K12">
        <f t="shared" ref="K12:K17" si="1">SUM(B12:J12)</f>
        <v>100</v>
      </c>
    </row>
    <row r="13" spans="1:11" x14ac:dyDescent="0.2">
      <c r="A13" s="1" t="s">
        <v>2</v>
      </c>
      <c r="B13" s="1"/>
      <c r="C13">
        <f>1/21*100</f>
        <v>4.7619047619047619</v>
      </c>
      <c r="D13">
        <f>4/21*100</f>
        <v>19.047619047619047</v>
      </c>
      <c r="F13">
        <f>2/21*100</f>
        <v>9.5238095238095237</v>
      </c>
      <c r="G13">
        <f>4/21*100</f>
        <v>19.047619047619047</v>
      </c>
      <c r="H13">
        <f>4/21*100</f>
        <v>19.047619047619047</v>
      </c>
      <c r="I13">
        <f>3/21*100</f>
        <v>14.285714285714285</v>
      </c>
      <c r="J13">
        <f>3/21*100</f>
        <v>14.285714285714285</v>
      </c>
      <c r="K13">
        <f t="shared" si="1"/>
        <v>100</v>
      </c>
    </row>
    <row r="14" spans="1:11" x14ac:dyDescent="0.2">
      <c r="A14" s="1" t="s">
        <v>3</v>
      </c>
      <c r="B14" s="1"/>
      <c r="C14">
        <f>5/22*100</f>
        <v>22.727272727272727</v>
      </c>
      <c r="D14">
        <f>2/22*100</f>
        <v>9.0909090909090917</v>
      </c>
      <c r="F14">
        <f>1/22*100</f>
        <v>4.5454545454545459</v>
      </c>
      <c r="G14">
        <f>2/22*100</f>
        <v>9.0909090909090917</v>
      </c>
      <c r="H14">
        <f>5/22*100</f>
        <v>22.727272727272727</v>
      </c>
      <c r="I14">
        <f>5/22*100</f>
        <v>22.727272727272727</v>
      </c>
      <c r="J14">
        <f>2/22*100</f>
        <v>9.0909090909090917</v>
      </c>
      <c r="K14">
        <f t="shared" si="1"/>
        <v>100</v>
      </c>
    </row>
    <row r="15" spans="1:11" x14ac:dyDescent="0.2">
      <c r="A15" s="1" t="s">
        <v>4</v>
      </c>
      <c r="B15" s="1"/>
      <c r="D15">
        <f>2/22*100</f>
        <v>9.0909090909090917</v>
      </c>
      <c r="E15">
        <f>7/22*100</f>
        <v>31.818181818181817</v>
      </c>
      <c r="F15">
        <f>1/22*100</f>
        <v>4.5454545454545459</v>
      </c>
      <c r="G15">
        <f>3/22*100</f>
        <v>13.636363636363635</v>
      </c>
      <c r="H15">
        <f>4/22*100</f>
        <v>18.181818181818183</v>
      </c>
      <c r="I15">
        <f>3/22*100</f>
        <v>13.636363636363635</v>
      </c>
      <c r="J15">
        <f>2/22*100</f>
        <v>9.0909090909090917</v>
      </c>
      <c r="K15">
        <f t="shared" si="1"/>
        <v>100</v>
      </c>
    </row>
    <row r="16" spans="1:11" x14ac:dyDescent="0.2">
      <c r="A16" s="1" t="s">
        <v>5</v>
      </c>
      <c r="B16" s="1"/>
      <c r="C16">
        <f>4/19*100</f>
        <v>21.052631578947366</v>
      </c>
      <c r="D16">
        <f>5/19*100</f>
        <v>26.315789473684209</v>
      </c>
      <c r="E16">
        <f>4/19*100</f>
        <v>21.052631578947366</v>
      </c>
      <c r="F16">
        <f>1/19*100</f>
        <v>5.2631578947368416</v>
      </c>
      <c r="G16" s="2">
        <f>2/19*100</f>
        <v>10.526315789473683</v>
      </c>
      <c r="H16">
        <f>3/19*100</f>
        <v>15.789473684210526</v>
      </c>
      <c r="K16">
        <f t="shared" si="1"/>
        <v>99.999999999999986</v>
      </c>
    </row>
    <row r="17" spans="1:11" x14ac:dyDescent="0.2">
      <c r="A17" s="1" t="s">
        <v>6</v>
      </c>
      <c r="B17" s="2">
        <f>2/19*100</f>
        <v>10.526315789473683</v>
      </c>
      <c r="C17">
        <f>4/19*100</f>
        <v>21.052631578947366</v>
      </c>
      <c r="D17" s="2">
        <f>2/19*100</f>
        <v>10.526315789473683</v>
      </c>
      <c r="E17">
        <f>3/19*100</f>
        <v>15.789473684210526</v>
      </c>
      <c r="F17">
        <f>3/19*100</f>
        <v>15.789473684210526</v>
      </c>
      <c r="G17" s="2">
        <f>2/19*100</f>
        <v>10.526315789473683</v>
      </c>
      <c r="H17">
        <f>3/19*100</f>
        <v>15.789473684210526</v>
      </c>
      <c r="K17">
        <f t="shared" si="1"/>
        <v>99.999999999999986</v>
      </c>
    </row>
    <row r="18" spans="1:11" x14ac:dyDescent="0.2">
      <c r="A18" s="1"/>
      <c r="B18" s="2"/>
      <c r="D18" s="2"/>
      <c r="G18" s="2"/>
    </row>
    <row r="19" spans="1:11" x14ac:dyDescent="0.2">
      <c r="A19" s="1" t="s">
        <v>8</v>
      </c>
    </row>
    <row r="20" spans="1:11" x14ac:dyDescent="0.2">
      <c r="A20" s="1"/>
      <c r="B20" s="1">
        <v>0</v>
      </c>
      <c r="C20" s="1">
        <v>1</v>
      </c>
      <c r="D20" s="1">
        <v>2</v>
      </c>
      <c r="E20" s="1">
        <v>3</v>
      </c>
      <c r="F20" s="1">
        <v>4</v>
      </c>
      <c r="G20" s="1">
        <v>5</v>
      </c>
      <c r="H20" s="1">
        <v>6</v>
      </c>
      <c r="I20" s="1">
        <v>7</v>
      </c>
      <c r="J20" s="1">
        <v>8</v>
      </c>
    </row>
    <row r="21" spans="1:11" x14ac:dyDescent="0.2">
      <c r="A21" s="1" t="s">
        <v>0</v>
      </c>
      <c r="B21" s="2">
        <f>SUM(B12:J12)</f>
        <v>100</v>
      </c>
      <c r="C21">
        <f>SUM(C12:J12)</f>
        <v>100</v>
      </c>
      <c r="D21">
        <f>SUM(D12:J12)</f>
        <v>100</v>
      </c>
      <c r="E21">
        <f>SUM(E12:J12)</f>
        <v>100</v>
      </c>
      <c r="F21">
        <f>SUM(F12:J12)</f>
        <v>100</v>
      </c>
      <c r="G21">
        <f>SUM(G12:J12)</f>
        <v>95.454545454545453</v>
      </c>
      <c r="H21">
        <f>SUM(H12:J12)</f>
        <v>95.454545454545453</v>
      </c>
      <c r="I21">
        <f>SUM(I12:J12)</f>
        <v>90.909090909090907</v>
      </c>
      <c r="J21">
        <f>8/22*100</f>
        <v>36.363636363636367</v>
      </c>
    </row>
    <row r="22" spans="1:11" x14ac:dyDescent="0.2">
      <c r="A22" s="1" t="s">
        <v>2</v>
      </c>
      <c r="B22" s="2">
        <f t="shared" ref="B22:B26" si="2">SUM(B13:J13)</f>
        <v>100</v>
      </c>
      <c r="C22">
        <f t="shared" ref="C22:C26" si="3">SUM(C13:J13)</f>
        <v>100</v>
      </c>
      <c r="D22">
        <f t="shared" ref="D22:D26" si="4">SUM(D13:J13)</f>
        <v>95.238095238095241</v>
      </c>
      <c r="E22">
        <f t="shared" ref="E22:E26" si="5">SUM(E13:J13)</f>
        <v>76.19047619047619</v>
      </c>
      <c r="F22">
        <f t="shared" ref="F22:F25" si="6">SUM(F13:J13)</f>
        <v>76.19047619047619</v>
      </c>
      <c r="G22">
        <f t="shared" ref="G22:G26" si="7">SUM(G13:J13)</f>
        <v>66.666666666666657</v>
      </c>
      <c r="H22">
        <f t="shared" ref="H22:H26" si="8">SUM(H13:J13)</f>
        <v>47.619047619047613</v>
      </c>
      <c r="I22">
        <f t="shared" ref="I22:I26" si="9">SUM(I13:J13)</f>
        <v>28.571428571428569</v>
      </c>
      <c r="J22">
        <f>3/21*100</f>
        <v>14.285714285714285</v>
      </c>
    </row>
    <row r="23" spans="1:11" x14ac:dyDescent="0.2">
      <c r="A23" s="1" t="s">
        <v>3</v>
      </c>
      <c r="B23" s="2">
        <f t="shared" si="2"/>
        <v>100</v>
      </c>
      <c r="C23">
        <f t="shared" si="3"/>
        <v>100</v>
      </c>
      <c r="D23">
        <f t="shared" si="4"/>
        <v>77.27272727272728</v>
      </c>
      <c r="E23">
        <f t="shared" si="5"/>
        <v>68.181818181818173</v>
      </c>
      <c r="F23">
        <f t="shared" si="6"/>
        <v>68.181818181818173</v>
      </c>
      <c r="G23">
        <f t="shared" si="7"/>
        <v>63.63636363636364</v>
      </c>
      <c r="H23">
        <f t="shared" si="8"/>
        <v>54.545454545454547</v>
      </c>
      <c r="I23">
        <f t="shared" si="9"/>
        <v>31.81818181818182</v>
      </c>
      <c r="J23">
        <f>2/22*100</f>
        <v>9.0909090909090917</v>
      </c>
    </row>
    <row r="24" spans="1:11" x14ac:dyDescent="0.2">
      <c r="A24" s="1" t="s">
        <v>4</v>
      </c>
      <c r="B24" s="2">
        <f t="shared" si="2"/>
        <v>100</v>
      </c>
      <c r="C24">
        <f t="shared" si="3"/>
        <v>100</v>
      </c>
      <c r="D24">
        <f t="shared" si="4"/>
        <v>100</v>
      </c>
      <c r="E24">
        <f t="shared" si="5"/>
        <v>90.909090909090907</v>
      </c>
      <c r="F24">
        <f t="shared" si="6"/>
        <v>59.090909090909086</v>
      </c>
      <c r="G24">
        <f t="shared" si="7"/>
        <v>54.545454545454547</v>
      </c>
      <c r="H24">
        <f t="shared" si="8"/>
        <v>40.909090909090914</v>
      </c>
      <c r="I24">
        <f t="shared" si="9"/>
        <v>22.727272727272727</v>
      </c>
      <c r="J24">
        <f>2/22*100</f>
        <v>9.0909090909090917</v>
      </c>
    </row>
    <row r="25" spans="1:11" x14ac:dyDescent="0.2">
      <c r="A25" s="1" t="s">
        <v>5</v>
      </c>
      <c r="B25" s="2">
        <f t="shared" si="2"/>
        <v>99.999999999999986</v>
      </c>
      <c r="C25">
        <f t="shared" si="3"/>
        <v>99.999999999999986</v>
      </c>
      <c r="D25">
        <f t="shared" si="4"/>
        <v>78.94736842105263</v>
      </c>
      <c r="E25">
        <f t="shared" si="5"/>
        <v>52.631578947368418</v>
      </c>
      <c r="F25">
        <f t="shared" si="6"/>
        <v>31.578947368421048</v>
      </c>
      <c r="G25">
        <f t="shared" si="7"/>
        <v>26.315789473684209</v>
      </c>
      <c r="H25">
        <f t="shared" si="8"/>
        <v>15.789473684210526</v>
      </c>
      <c r="I25">
        <f t="shared" si="9"/>
        <v>0</v>
      </c>
      <c r="J25">
        <v>0</v>
      </c>
    </row>
    <row r="26" spans="1:11" x14ac:dyDescent="0.2">
      <c r="A26" s="1" t="s">
        <v>6</v>
      </c>
      <c r="B26" s="2">
        <f t="shared" si="2"/>
        <v>99.999999999999986</v>
      </c>
      <c r="C26">
        <f t="shared" si="3"/>
        <v>89.473684210526301</v>
      </c>
      <c r="D26">
        <f t="shared" si="4"/>
        <v>68.421052631578945</v>
      </c>
      <c r="E26">
        <f t="shared" si="5"/>
        <v>57.89473684210526</v>
      </c>
      <c r="F26">
        <f>SUM(F17:J17)</f>
        <v>42.105263157894733</v>
      </c>
      <c r="G26">
        <f t="shared" si="7"/>
        <v>26.315789473684209</v>
      </c>
      <c r="H26">
        <f t="shared" si="8"/>
        <v>15.789473684210526</v>
      </c>
      <c r="I26">
        <f t="shared" si="9"/>
        <v>0</v>
      </c>
      <c r="J2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Franjieh, Michael Dr (Literature &amp; Langs)</dc:creator>
  <cp:lastModifiedBy>Franjieh, Michael Dr (Literature &amp; Langs)</cp:lastModifiedBy>
  <dcterms:created xsi:type="dcterms:W3CDTF">2024-09-06T13:33:20Z</dcterms:created>
  <dcterms:modified xsi:type="dcterms:W3CDTF">2024-11-30T13:06:08Z</dcterms:modified>
</cp:coreProperties>
</file>